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5.2023\"/>
    </mc:Choice>
  </mc:AlternateContent>
  <xr:revisionPtr revIDLastSave="0" documentId="13_ncr:1_{0DE5BAB8-01A6-4D8D-BFFE-75FD3007D3A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7" i="1" l="1"/>
  <c r="F27" i="1" l="1"/>
  <c r="F26" i="1"/>
  <c r="F25" i="1"/>
  <c r="F24" i="1"/>
  <c r="F23" i="1"/>
  <c r="F22" i="1"/>
  <c r="F21" i="1"/>
  <c r="F20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19" i="1"/>
  <c r="E51" i="1" l="1"/>
  <c r="C51" i="1"/>
  <c r="B51" i="1"/>
  <c r="F52" i="1"/>
  <c r="D52" i="1"/>
  <c r="E19" i="1" l="1"/>
  <c r="F19" i="1" s="1"/>
  <c r="E66" i="1" l="1"/>
  <c r="B83" i="1" l="1"/>
  <c r="B66" i="1" l="1"/>
  <c r="C66" i="1"/>
  <c r="B19" i="1" l="1"/>
  <c r="D19" i="1" s="1"/>
  <c r="D77" i="1" l="1"/>
  <c r="D53" i="1"/>
  <c r="D54" i="1"/>
  <c r="D55" i="1"/>
  <c r="D56" i="1"/>
  <c r="D57" i="1"/>
  <c r="D51" i="1" l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3" i="1"/>
  <c r="F54" i="1"/>
  <c r="F55" i="1"/>
  <c r="F56" i="1"/>
  <c r="F57" i="1"/>
  <c r="F59" i="1"/>
  <c r="F60" i="1"/>
  <c r="F61" i="1"/>
  <c r="F62" i="1"/>
  <c r="F63" i="1"/>
  <c r="F65" i="1"/>
  <c r="F67" i="1"/>
  <c r="F68" i="1"/>
  <c r="F69" i="1"/>
  <c r="F70" i="1"/>
  <c r="F71" i="1"/>
  <c r="F72" i="1"/>
  <c r="F74" i="1"/>
  <c r="F75" i="1"/>
  <c r="F77" i="1"/>
  <c r="F79" i="1"/>
  <c r="F80" i="1"/>
  <c r="F81" i="1"/>
  <c r="F82" i="1"/>
  <c r="F84" i="1"/>
  <c r="F85" i="1"/>
  <c r="F86" i="1"/>
  <c r="F88" i="1"/>
  <c r="F89" i="1"/>
  <c r="F90" i="1"/>
  <c r="F92" i="1"/>
  <c r="B36" i="1" l="1"/>
  <c r="C36" i="1"/>
  <c r="B64" i="1" l="1"/>
  <c r="B76" i="1" l="1"/>
  <c r="B58" i="1"/>
  <c r="E4" i="1" l="1"/>
  <c r="E28" i="1" l="1"/>
  <c r="E64" i="1" l="1"/>
  <c r="E47" i="1"/>
  <c r="E91" i="1" l="1"/>
  <c r="E87" i="1"/>
  <c r="E83" i="1"/>
  <c r="E76" i="1"/>
  <c r="E78" i="1"/>
  <c r="E73" i="1"/>
  <c r="E58" i="1"/>
  <c r="F51" i="1"/>
  <c r="E36" i="1"/>
  <c r="C91" i="1"/>
  <c r="B91" i="1"/>
  <c r="C87" i="1"/>
  <c r="C83" i="1"/>
  <c r="C78" i="1"/>
  <c r="B78" i="1"/>
  <c r="D81" i="1"/>
  <c r="D84" i="1"/>
  <c r="D85" i="1"/>
  <c r="C76" i="1"/>
  <c r="C73" i="1"/>
  <c r="B73" i="1"/>
  <c r="C64" i="1"/>
  <c r="F64" i="1" s="1"/>
  <c r="C58" i="1"/>
  <c r="C47" i="1"/>
  <c r="F47" i="1" s="1"/>
  <c r="B47" i="1"/>
  <c r="C93" i="1" l="1"/>
  <c r="F78" i="1"/>
  <c r="F76" i="1"/>
  <c r="D76" i="1"/>
  <c r="F58" i="1"/>
  <c r="F83" i="1"/>
  <c r="F66" i="1"/>
  <c r="F91" i="1"/>
  <c r="F73" i="1"/>
  <c r="E93" i="1"/>
  <c r="F87" i="1"/>
  <c r="D83" i="1"/>
  <c r="F93" i="1" l="1"/>
  <c r="B4" i="1"/>
  <c r="C4" i="1"/>
  <c r="F4" i="1" l="1"/>
  <c r="D4" i="1"/>
  <c r="C28" i="1"/>
  <c r="B93" i="1"/>
  <c r="D48" i="1"/>
  <c r="F36" i="1"/>
  <c r="F28" i="1" l="1"/>
  <c r="D92" i="1"/>
  <c r="D91" i="1"/>
  <c r="D90" i="1"/>
  <c r="D88" i="1"/>
  <c r="D87" i="1"/>
  <c r="D86" i="1"/>
  <c r="D80" i="1"/>
  <c r="D79" i="1"/>
  <c r="D78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1" i="1"/>
  <c r="D60" i="1"/>
  <c r="D59" i="1"/>
  <c r="D58" i="1"/>
  <c r="D50" i="1"/>
  <c r="D49" i="1"/>
  <c r="D47" i="1"/>
  <c r="D43" i="1"/>
  <c r="D42" i="1"/>
  <c r="D40" i="1"/>
  <c r="D39" i="1"/>
  <c r="D38" i="1"/>
  <c r="D37" i="1"/>
  <c r="D36" i="1"/>
  <c r="D93" i="1" l="1"/>
  <c r="B28" i="1"/>
  <c r="D28" i="1" s="1"/>
</calcChain>
</file>

<file path=xl/sharedStrings.xml><?xml version="1.0" encoding="utf-8"?>
<sst xmlns="http://schemas.openxmlformats.org/spreadsheetml/2006/main" count="96" uniqueCount="91">
  <si>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</si>
  <si>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</si>
  <si>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</si>
  <si>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</si>
  <si>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</si>
  <si>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</si>
  <si>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</si>
  <si>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</si>
  <si>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</si>
  <si>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</si>
  <si>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</si>
  <si>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</si>
  <si>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</si>
  <si>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</si>
  <si>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</si>
  <si>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</si>
  <si>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</si>
  <si>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</si>
  <si>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</si>
  <si>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</si>
  <si>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</si>
  <si>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</si>
  <si>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</si>
  <si>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</si>
  <si>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</si>
  <si>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</si>
  <si>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</si>
  <si>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</si>
  <si>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</si>
  <si>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</si>
  <si>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</si>
  <si>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</si>
  <si>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</si>
  <si>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</si>
  <si>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</si>
  <si>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</si>
  <si>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</si>
  <si>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</si>
  <si>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</si>
  <si>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</si>
  <si>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</si>
  <si>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</si>
  <si>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</si>
  <si>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</si>
  <si>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</si>
  <si>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</si>
  <si>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</si>
  <si>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</si>
  <si>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</si>
  <si>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</si>
  <si>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</si>
  <si>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</si>
  <si>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</si>
  <si>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</si>
  <si>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</si>
  <si>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</si>
  <si>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</si>
  <si>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</si>
  <si>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</si>
  <si>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</si>
  <si>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</si>
  <si>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</si>
  <si>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</si>
  <si>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</si>
  <si>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</si>
  <si>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</si>
  <si>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</si>
  <si>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</si>
  <si>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</si>
  <si>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</si>
  <si>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</si>
  <si>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</si>
  <si>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</si>
  <si>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</si>
  <si>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</si>
  <si>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</si>
  <si>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</si>
  <si>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</si>
  <si>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Налоги на прибыль,доходы</t>
  </si>
  <si>
    <t xml:space="preserve">Обеспечение проведения выборов и референдумов
</t>
  </si>
  <si>
    <t>1.Доходы</t>
  </si>
  <si>
    <t>План на 2023 г.</t>
  </si>
  <si>
    <t>Отклонение 2023 от 2022</t>
  </si>
  <si>
    <t xml:space="preserve">                       Исполнение бюджета Орехово-Зуевского городского округа по доходам за 2023 г.  (тыс.руб.)</t>
  </si>
  <si>
    <t xml:space="preserve">                       Исполнение бюджета Орехово-Зуевского городского округа по расходам за 2023 г. (тыс.руб.)</t>
  </si>
  <si>
    <t>Прочие безвозмездные поступления</t>
  </si>
  <si>
    <t>Водное хозяйство</t>
  </si>
  <si>
    <t>Перечисление для возврата (зачета)</t>
  </si>
  <si>
    <t>Фактически  исполнено на 01.05.2023 г.</t>
  </si>
  <si>
    <t>Фактически  исполнено на 01.05.2022г.</t>
  </si>
  <si>
    <t xml:space="preserve">Фактически  исполнено на 01.05.2022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</si>
</sst>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3"/>
  <sheetViews>
    <sheetView tabSelected="1" zoomScale="91" zoomScaleNormal="91" workbookViewId="0">
      <selection activeCell="E82" sqref="E82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40" t="s">
        <v>83</v>
      </c>
      <c r="B1" s="40"/>
      <c r="C1" s="40"/>
      <c r="D1" s="40"/>
      <c r="E1" s="40"/>
      <c r="F1" s="40"/>
    </row>
    <row r="2" spans="1:8" ht="30" customHeight="1" x14ac:dyDescent="0.25">
      <c r="A2" s="41"/>
      <c r="B2" s="43" t="s">
        <v>81</v>
      </c>
      <c r="C2" s="45" t="s">
        <v>88</v>
      </c>
      <c r="D2" s="43" t="s">
        <v>0</v>
      </c>
      <c r="E2" s="47" t="s">
        <v>90</v>
      </c>
      <c r="F2" s="49" t="s">
        <v>82</v>
      </c>
    </row>
    <row r="3" spans="1:8" ht="30" customHeight="1" x14ac:dyDescent="0.25">
      <c r="A3" s="42"/>
      <c r="B3" s="44"/>
      <c r="C3" s="46"/>
      <c r="D3" s="44"/>
      <c r="E3" s="48"/>
      <c r="F3" s="50"/>
    </row>
    <row r="4" spans="1:8" s="2" customFormat="1" x14ac:dyDescent="0.25">
      <c r="A4" s="23" t="s">
        <v>80</v>
      </c>
      <c r="B4" s="24">
        <f>SUM(B5:B18)</f>
        <v>5937778.0999999996</v>
      </c>
      <c r="C4" s="24">
        <f>SUM(C5:C18)</f>
        <v>1818852.4</v>
      </c>
      <c r="D4" s="24">
        <f>C4/B4*100</f>
        <v>30.631868846698733</v>
      </c>
      <c r="E4" s="24">
        <f>SUM(E5:E18)</f>
        <v>1591152.3000000003</v>
      </c>
      <c r="F4" s="31">
        <f>C4-E4</f>
        <v>227700.09999999963</v>
      </c>
    </row>
    <row r="5" spans="1:8" x14ac:dyDescent="0.25">
      <c r="A5" s="25" t="s">
        <v>78</v>
      </c>
      <c r="B5" s="26">
        <v>4426450.5</v>
      </c>
      <c r="C5" s="26">
        <v>1276336.6000000001</v>
      </c>
      <c r="D5" s="24">
        <f t="shared" ref="D5:D28" si="0">C5/B5*100</f>
        <v>28.83431318163391</v>
      </c>
      <c r="E5" s="26">
        <v>1140424.2</v>
      </c>
      <c r="F5" s="31">
        <f t="shared" ref="F5:F28" si="1">C5-E5</f>
        <v>135912.40000000014</v>
      </c>
      <c r="H5" s="3"/>
    </row>
    <row r="6" spans="1:8" ht="31.5" x14ac:dyDescent="0.25">
      <c r="A6" s="25" t="s">
        <v>2</v>
      </c>
      <c r="B6" s="26">
        <v>84130</v>
      </c>
      <c r="C6" s="26">
        <v>26723</v>
      </c>
      <c r="D6" s="24">
        <f t="shared" si="0"/>
        <v>31.763936764531081</v>
      </c>
      <c r="E6" s="26">
        <v>24451.5</v>
      </c>
      <c r="F6" s="31">
        <f t="shared" si="1"/>
        <v>2271.5</v>
      </c>
    </row>
    <row r="7" spans="1:8" x14ac:dyDescent="0.25">
      <c r="A7" s="25" t="s">
        <v>3</v>
      </c>
      <c r="B7" s="26">
        <v>684200</v>
      </c>
      <c r="C7" s="26">
        <v>246203.9</v>
      </c>
      <c r="D7" s="24">
        <f t="shared" si="0"/>
        <v>35.984200526161942</v>
      </c>
      <c r="E7" s="26">
        <v>215845.8</v>
      </c>
      <c r="F7" s="31">
        <f t="shared" si="1"/>
        <v>30358.100000000006</v>
      </c>
    </row>
    <row r="8" spans="1:8" x14ac:dyDescent="0.25">
      <c r="A8" s="25" t="s">
        <v>4</v>
      </c>
      <c r="B8" s="26">
        <v>394949</v>
      </c>
      <c r="C8" s="26">
        <v>75531.8</v>
      </c>
      <c r="D8" s="24">
        <f t="shared" si="0"/>
        <v>19.124443915543527</v>
      </c>
      <c r="E8" s="26">
        <v>89000.2</v>
      </c>
      <c r="F8" s="31">
        <f t="shared" si="1"/>
        <v>-13468.399999999994</v>
      </c>
    </row>
    <row r="9" spans="1:8" x14ac:dyDescent="0.25">
      <c r="A9" s="25" t="s">
        <v>5</v>
      </c>
      <c r="B9" s="26">
        <v>39090</v>
      </c>
      <c r="C9" s="26">
        <v>11969.7</v>
      </c>
      <c r="D9" s="24">
        <f t="shared" si="0"/>
        <v>30.620874904067541</v>
      </c>
      <c r="E9" s="26">
        <v>11779.1</v>
      </c>
      <c r="F9" s="31">
        <f t="shared" si="1"/>
        <v>190.60000000000036</v>
      </c>
    </row>
    <row r="10" spans="1:8" ht="47.25" x14ac:dyDescent="0.25">
      <c r="A10" s="25" t="s">
        <v>6</v>
      </c>
      <c r="B10" s="26">
        <v>217228.5</v>
      </c>
      <c r="C10" s="26">
        <v>75873.100000000006</v>
      </c>
      <c r="D10" s="24">
        <f t="shared" si="0"/>
        <v>34.927783417000995</v>
      </c>
      <c r="E10" s="26">
        <v>73344.600000000006</v>
      </c>
      <c r="F10" s="31">
        <f t="shared" si="1"/>
        <v>2528.5</v>
      </c>
    </row>
    <row r="11" spans="1:8" ht="31.5" x14ac:dyDescent="0.25">
      <c r="A11" s="25" t="s">
        <v>7</v>
      </c>
      <c r="B11" s="26">
        <v>4800</v>
      </c>
      <c r="C11" s="26">
        <v>7620.4</v>
      </c>
      <c r="D11" s="24">
        <f t="shared" si="0"/>
        <v>158.75833333333333</v>
      </c>
      <c r="E11" s="26">
        <v>2806.1</v>
      </c>
      <c r="F11" s="31">
        <f t="shared" si="1"/>
        <v>4814.2999999999993</v>
      </c>
    </row>
    <row r="12" spans="1:8" ht="31.5" x14ac:dyDescent="0.25">
      <c r="A12" s="25" t="s">
        <v>8</v>
      </c>
      <c r="B12" s="26">
        <v>4551</v>
      </c>
      <c r="C12" s="26">
        <v>4739.3</v>
      </c>
      <c r="D12" s="24">
        <f t="shared" si="0"/>
        <v>104.13755218633267</v>
      </c>
      <c r="E12" s="26">
        <v>1357.3</v>
      </c>
      <c r="F12" s="31">
        <f t="shared" si="1"/>
        <v>3382</v>
      </c>
    </row>
    <row r="13" spans="1:8" ht="31.5" x14ac:dyDescent="0.25">
      <c r="A13" s="25" t="s">
        <v>77</v>
      </c>
      <c r="B13" s="26">
        <v>1575</v>
      </c>
      <c r="C13" s="26">
        <v>0</v>
      </c>
      <c r="D13" s="24">
        <f t="shared" si="0"/>
        <v>0</v>
      </c>
      <c r="E13" s="26">
        <v>452.5</v>
      </c>
      <c r="F13" s="31">
        <f t="shared" si="1"/>
        <v>-452.5</v>
      </c>
    </row>
    <row r="14" spans="1:8" ht="47.25" x14ac:dyDescent="0.25">
      <c r="A14" s="25" t="s">
        <v>9</v>
      </c>
      <c r="B14" s="26">
        <v>7140</v>
      </c>
      <c r="C14" s="26">
        <v>15051.1</v>
      </c>
      <c r="D14" s="24">
        <f t="shared" si="0"/>
        <v>210.79971988795521</v>
      </c>
      <c r="E14" s="26">
        <v>2594.1999999999998</v>
      </c>
      <c r="F14" s="31">
        <f t="shared" si="1"/>
        <v>12456.900000000001</v>
      </c>
    </row>
    <row r="15" spans="1:8" ht="78.75" x14ac:dyDescent="0.25">
      <c r="A15" s="25" t="s">
        <v>10</v>
      </c>
      <c r="B15" s="26">
        <v>19992</v>
      </c>
      <c r="C15" s="26">
        <v>17122.900000000001</v>
      </c>
      <c r="D15" s="24">
        <f t="shared" si="0"/>
        <v>85.648759503801529</v>
      </c>
      <c r="E15" s="26">
        <v>11937</v>
      </c>
      <c r="F15" s="31">
        <f t="shared" si="1"/>
        <v>5185.9000000000015</v>
      </c>
    </row>
    <row r="16" spans="1:8" ht="63" x14ac:dyDescent="0.25">
      <c r="A16" s="25" t="s">
        <v>76</v>
      </c>
      <c r="B16" s="26">
        <v>7527.1</v>
      </c>
      <c r="C16" s="26">
        <v>19351.900000000001</v>
      </c>
      <c r="D16" s="24">
        <f t="shared" si="0"/>
        <v>257.09635849131803</v>
      </c>
      <c r="E16" s="26">
        <v>1245</v>
      </c>
      <c r="F16" s="31">
        <f t="shared" si="1"/>
        <v>18106.900000000001</v>
      </c>
    </row>
    <row r="17" spans="1:6" ht="47.25" x14ac:dyDescent="0.25">
      <c r="A17" s="25" t="s">
        <v>11</v>
      </c>
      <c r="B17" s="26">
        <v>31235</v>
      </c>
      <c r="C17" s="26">
        <v>36577.4</v>
      </c>
      <c r="D17" s="24">
        <f t="shared" si="0"/>
        <v>117.10388986713622</v>
      </c>
      <c r="E17" s="26">
        <v>9216.6</v>
      </c>
      <c r="F17" s="31">
        <f t="shared" si="1"/>
        <v>27360.800000000003</v>
      </c>
    </row>
    <row r="18" spans="1:6" x14ac:dyDescent="0.25">
      <c r="A18" s="25" t="s">
        <v>12</v>
      </c>
      <c r="B18" s="26">
        <v>14910</v>
      </c>
      <c r="C18" s="26">
        <v>5751.3</v>
      </c>
      <c r="D18" s="24">
        <f t="shared" si="0"/>
        <v>38.573440643863179</v>
      </c>
      <c r="E18" s="26">
        <v>6698.2</v>
      </c>
      <c r="F18" s="31">
        <f t="shared" si="1"/>
        <v>-946.89999999999964</v>
      </c>
    </row>
    <row r="19" spans="1:6" s="2" customFormat="1" x14ac:dyDescent="0.25">
      <c r="A19" s="23" t="s">
        <v>13</v>
      </c>
      <c r="B19" s="24">
        <f>SUM(B20:B26)</f>
        <v>8035732.3999999994</v>
      </c>
      <c r="C19" s="24">
        <f>SUM(C20:C27)</f>
        <v>1890643.2999999998</v>
      </c>
      <c r="D19" s="24">
        <f t="shared" si="0"/>
        <v>23.5279524738778</v>
      </c>
      <c r="E19" s="24">
        <f>SUM(E20:E27)</f>
        <v>1751587.5</v>
      </c>
      <c r="F19" s="31">
        <f t="shared" si="1"/>
        <v>139055.79999999981</v>
      </c>
    </row>
    <row r="20" spans="1:6" s="2" customFormat="1" ht="31.5" x14ac:dyDescent="0.25">
      <c r="A20" s="25" t="s">
        <v>14</v>
      </c>
      <c r="B20" s="24"/>
      <c r="C20" s="24"/>
      <c r="D20" s="24"/>
      <c r="E20" s="26">
        <v>1011</v>
      </c>
      <c r="F20" s="31">
        <f t="shared" si="1"/>
        <v>-1011</v>
      </c>
    </row>
    <row r="21" spans="1:6" s="2" customFormat="1" ht="31.5" x14ac:dyDescent="0.25">
      <c r="A21" s="25" t="s">
        <v>17</v>
      </c>
      <c r="B21" s="26">
        <v>4331598.5999999996</v>
      </c>
      <c r="C21" s="26">
        <v>688655.7</v>
      </c>
      <c r="D21" s="24">
        <f t="shared" si="0"/>
        <v>15.898419119444723</v>
      </c>
      <c r="E21" s="26">
        <v>489590.4</v>
      </c>
      <c r="F21" s="31">
        <f t="shared" si="1"/>
        <v>199065.29999999993</v>
      </c>
    </row>
    <row r="22" spans="1:6" ht="31.5" x14ac:dyDescent="0.25">
      <c r="A22" s="25" t="s">
        <v>15</v>
      </c>
      <c r="B22" s="26">
        <v>3618133.8</v>
      </c>
      <c r="C22" s="26">
        <v>1234766.8999999999</v>
      </c>
      <c r="D22" s="24">
        <f t="shared" si="0"/>
        <v>34.127176280766619</v>
      </c>
      <c r="E22" s="26">
        <v>1271161.3999999999</v>
      </c>
      <c r="F22" s="31">
        <f t="shared" si="1"/>
        <v>-36394.5</v>
      </c>
    </row>
    <row r="23" spans="1:6" x14ac:dyDescent="0.25">
      <c r="A23" s="25" t="s">
        <v>16</v>
      </c>
      <c r="B23" s="26">
        <v>86000</v>
      </c>
      <c r="C23" s="26"/>
      <c r="D23" s="24">
        <f t="shared" si="0"/>
        <v>0</v>
      </c>
      <c r="E23" s="26">
        <v>2515</v>
      </c>
      <c r="F23" s="31">
        <f t="shared" si="1"/>
        <v>-2515</v>
      </c>
    </row>
    <row r="24" spans="1:6" x14ac:dyDescent="0.25">
      <c r="A24" s="25" t="s">
        <v>87</v>
      </c>
      <c r="B24" s="26"/>
      <c r="C24" s="26"/>
      <c r="D24" s="24"/>
      <c r="E24" s="26"/>
      <c r="F24" s="31">
        <f t="shared" si="1"/>
        <v>0</v>
      </c>
    </row>
    <row r="25" spans="1:6" x14ac:dyDescent="0.25">
      <c r="A25" s="25" t="s">
        <v>18</v>
      </c>
      <c r="B25" s="26"/>
      <c r="C25" s="26">
        <v>13107.3</v>
      </c>
      <c r="D25" s="24"/>
      <c r="E25" s="26">
        <v>12071.1</v>
      </c>
      <c r="F25" s="31">
        <f t="shared" si="1"/>
        <v>1036.1999999999989</v>
      </c>
    </row>
    <row r="26" spans="1:6" x14ac:dyDescent="0.25">
      <c r="A26" s="25" t="s">
        <v>19</v>
      </c>
      <c r="B26" s="26"/>
      <c r="C26" s="26">
        <v>-45886.6</v>
      </c>
      <c r="D26" s="24"/>
      <c r="E26" s="26">
        <v>-24761.4</v>
      </c>
      <c r="F26" s="31">
        <f t="shared" si="1"/>
        <v>-21125.199999999997</v>
      </c>
    </row>
    <row r="27" spans="1:6" x14ac:dyDescent="0.25">
      <c r="A27" s="27" t="s">
        <v>85</v>
      </c>
      <c r="B27" s="28"/>
      <c r="C27" s="28"/>
      <c r="D27" s="24"/>
      <c r="E27" s="28"/>
      <c r="F27" s="31">
        <f t="shared" si="1"/>
        <v>0</v>
      </c>
    </row>
    <row r="28" spans="1:6" s="2" customFormat="1" ht="16.5" thickBot="1" x14ac:dyDescent="0.3">
      <c r="A28" s="29" t="s">
        <v>1</v>
      </c>
      <c r="B28" s="30">
        <f>B4+B19</f>
        <v>13973510.5</v>
      </c>
      <c r="C28" s="30">
        <f>C4+C19</f>
        <v>3709495.6999999997</v>
      </c>
      <c r="D28" s="30">
        <f t="shared" si="0"/>
        <v>26.546626919556111</v>
      </c>
      <c r="E28" s="30">
        <f>E19+E4</f>
        <v>3342739.8000000003</v>
      </c>
      <c r="F28" s="32">
        <f t="shared" si="1"/>
        <v>366755.89999999944</v>
      </c>
    </row>
    <row r="29" spans="1:6" s="2" customFormat="1" x14ac:dyDescent="0.25">
      <c r="A29" s="7"/>
      <c r="B29" s="8"/>
      <c r="C29" s="8"/>
      <c r="D29" s="8"/>
      <c r="E29" s="8"/>
      <c r="F29" s="8"/>
    </row>
    <row r="30" spans="1:6" s="2" customFormat="1" x14ac:dyDescent="0.25">
      <c r="A30" s="5"/>
      <c r="B30" s="6"/>
      <c r="C30" s="6"/>
      <c r="D30" s="6"/>
      <c r="E30" s="6"/>
      <c r="F30" s="6"/>
    </row>
    <row r="32" spans="1:6" ht="21" thickBot="1" x14ac:dyDescent="0.3">
      <c r="A32" s="33" t="s">
        <v>84</v>
      </c>
      <c r="B32" s="33"/>
      <c r="C32" s="33"/>
      <c r="D32" s="33"/>
      <c r="E32" s="33"/>
      <c r="F32" s="33"/>
    </row>
    <row r="33" spans="1:6" ht="16.5" customHeight="1" x14ac:dyDescent="0.25">
      <c r="A33" s="34"/>
      <c r="B33" s="36" t="s">
        <v>81</v>
      </c>
      <c r="C33" s="36" t="s">
        <v>88</v>
      </c>
      <c r="D33" s="36" t="s">
        <v>0</v>
      </c>
      <c r="E33" s="36" t="s">
        <v>89</v>
      </c>
      <c r="F33" s="38" t="s">
        <v>82</v>
      </c>
    </row>
    <row r="34" spans="1:6" ht="44.45" customHeight="1" x14ac:dyDescent="0.25">
      <c r="A34" s="35"/>
      <c r="B34" s="37"/>
      <c r="C34" s="37"/>
      <c r="D34" s="37"/>
      <c r="E34" s="37"/>
      <c r="F34" s="39"/>
    </row>
    <row r="35" spans="1:6" x14ac:dyDescent="0.25">
      <c r="A35" s="19" t="s">
        <v>75</v>
      </c>
      <c r="B35" s="15"/>
      <c r="C35" s="15"/>
      <c r="D35" s="15"/>
      <c r="E35" s="15"/>
      <c r="F35" s="16"/>
    </row>
    <row r="36" spans="1:6" x14ac:dyDescent="0.25">
      <c r="A36" s="19" t="s">
        <v>20</v>
      </c>
      <c r="B36" s="12">
        <f>B37+B38+B39+B40+B42+B43+B41</f>
        <v>928869.7</v>
      </c>
      <c r="C36" s="12">
        <f>C37+C38+C39+C40+C42+C43+C41</f>
        <v>236117.40000000002</v>
      </c>
      <c r="D36" s="12">
        <f>(C36/B36)*100</f>
        <v>25.419862441416708</v>
      </c>
      <c r="E36" s="12">
        <f>E37+E38+E39+E40+E42+E43</f>
        <v>263970.09999999998</v>
      </c>
      <c r="F36" s="17">
        <f>C36-E36</f>
        <v>-27852.699999999953</v>
      </c>
    </row>
    <row r="37" spans="1:6" ht="47.25" x14ac:dyDescent="0.25">
      <c r="A37" s="20" t="s">
        <v>21</v>
      </c>
      <c r="B37" s="11">
        <v>2464.6999999999998</v>
      </c>
      <c r="C37" s="11">
        <v>907.5</v>
      </c>
      <c r="D37" s="12">
        <f t="shared" ref="D37:D93" si="2">(C37/B37)*100</f>
        <v>36.819896944861448</v>
      </c>
      <c r="E37" s="11">
        <v>617.20000000000005</v>
      </c>
      <c r="F37" s="17">
        <f t="shared" ref="F37:F92" si="3">C37-E37</f>
        <v>290.29999999999995</v>
      </c>
    </row>
    <row r="38" spans="1:6" ht="63" x14ac:dyDescent="0.25">
      <c r="A38" s="20" t="s">
        <v>22</v>
      </c>
      <c r="B38" s="11">
        <v>6713.7</v>
      </c>
      <c r="C38" s="11">
        <v>1320.6</v>
      </c>
      <c r="D38" s="12">
        <f t="shared" si="2"/>
        <v>19.67022655167791</v>
      </c>
      <c r="E38" s="11">
        <v>2462.9</v>
      </c>
      <c r="F38" s="17">
        <f t="shared" si="3"/>
        <v>-1142.3000000000002</v>
      </c>
    </row>
    <row r="39" spans="1:6" ht="63" x14ac:dyDescent="0.25">
      <c r="A39" s="20" t="s">
        <v>23</v>
      </c>
      <c r="B39" s="11">
        <v>209422.1</v>
      </c>
      <c r="C39" s="11">
        <v>69929.2</v>
      </c>
      <c r="D39" s="12">
        <f t="shared" si="2"/>
        <v>33.391509301071856</v>
      </c>
      <c r="E39" s="11">
        <v>72932.600000000006</v>
      </c>
      <c r="F39" s="17">
        <f t="shared" si="3"/>
        <v>-3003.4000000000087</v>
      </c>
    </row>
    <row r="40" spans="1:6" ht="47.25" x14ac:dyDescent="0.25">
      <c r="A40" s="20" t="s">
        <v>24</v>
      </c>
      <c r="B40" s="11">
        <v>42855.9</v>
      </c>
      <c r="C40" s="11">
        <v>10419.9</v>
      </c>
      <c r="D40" s="12">
        <f t="shared" si="2"/>
        <v>24.313805100347906</v>
      </c>
      <c r="E40" s="11">
        <v>11170.9</v>
      </c>
      <c r="F40" s="17">
        <f t="shared" si="3"/>
        <v>-751</v>
      </c>
    </row>
    <row r="41" spans="1:6" ht="18" customHeight="1" x14ac:dyDescent="0.25">
      <c r="A41" s="21" t="s">
        <v>79</v>
      </c>
      <c r="B41" s="11">
        <v>0</v>
      </c>
      <c r="C41" s="11">
        <v>0</v>
      </c>
      <c r="D41" s="12">
        <v>0</v>
      </c>
      <c r="E41" s="11">
        <v>0</v>
      </c>
      <c r="F41" s="17">
        <f t="shared" si="3"/>
        <v>0</v>
      </c>
    </row>
    <row r="42" spans="1:6" x14ac:dyDescent="0.25">
      <c r="A42" s="20" t="s">
        <v>25</v>
      </c>
      <c r="B42" s="11">
        <v>1402.4</v>
      </c>
      <c r="C42" s="11">
        <v>0</v>
      </c>
      <c r="D42" s="12">
        <f t="shared" si="2"/>
        <v>0</v>
      </c>
      <c r="E42" s="11">
        <v>0</v>
      </c>
      <c r="F42" s="17">
        <f t="shared" si="3"/>
        <v>0</v>
      </c>
    </row>
    <row r="43" spans="1:6" x14ac:dyDescent="0.25">
      <c r="A43" s="20" t="s">
        <v>26</v>
      </c>
      <c r="B43" s="11">
        <v>666010.9</v>
      </c>
      <c r="C43" s="11">
        <v>153540.20000000001</v>
      </c>
      <c r="D43" s="12">
        <f t="shared" si="2"/>
        <v>23.05370677867284</v>
      </c>
      <c r="E43" s="11">
        <v>176786.5</v>
      </c>
      <c r="F43" s="17">
        <f t="shared" si="3"/>
        <v>-23246.299999999988</v>
      </c>
    </row>
    <row r="44" spans="1:6" hidden="1" x14ac:dyDescent="0.25">
      <c r="A44" s="19" t="s">
        <v>27</v>
      </c>
      <c r="B44" s="9">
        <v>0</v>
      </c>
      <c r="C44" s="9">
        <v>0</v>
      </c>
      <c r="D44" s="12">
        <v>0</v>
      </c>
      <c r="E44" s="12"/>
      <c r="F44" s="17">
        <f t="shared" si="3"/>
        <v>0</v>
      </c>
    </row>
    <row r="45" spans="1:6" hidden="1" x14ac:dyDescent="0.25">
      <c r="A45" s="20" t="s">
        <v>28</v>
      </c>
      <c r="B45" s="10">
        <v>0</v>
      </c>
      <c r="C45" s="10">
        <v>0</v>
      </c>
      <c r="D45" s="11">
        <v>0</v>
      </c>
      <c r="E45" s="11"/>
      <c r="F45" s="17">
        <f t="shared" si="3"/>
        <v>0</v>
      </c>
    </row>
    <row r="46" spans="1:6" hidden="1" x14ac:dyDescent="0.25">
      <c r="A46" s="20" t="s">
        <v>29</v>
      </c>
      <c r="B46" s="10">
        <v>0</v>
      </c>
      <c r="C46" s="10">
        <v>0</v>
      </c>
      <c r="D46" s="12">
        <v>0</v>
      </c>
      <c r="E46" s="11"/>
      <c r="F46" s="17">
        <f t="shared" si="3"/>
        <v>0</v>
      </c>
    </row>
    <row r="47" spans="1:6" ht="31.5" x14ac:dyDescent="0.25">
      <c r="A47" s="19" t="s">
        <v>30</v>
      </c>
      <c r="B47" s="12">
        <f>B48+B49+B50</f>
        <v>138802.1</v>
      </c>
      <c r="C47" s="12">
        <f>C48+C49+C50</f>
        <v>38112.199999999997</v>
      </c>
      <c r="D47" s="12">
        <f t="shared" si="2"/>
        <v>27.457941918746183</v>
      </c>
      <c r="E47" s="12">
        <f>E48+E50+E49</f>
        <v>29218.999999999996</v>
      </c>
      <c r="F47" s="17">
        <f t="shared" si="3"/>
        <v>8893.2000000000007</v>
      </c>
    </row>
    <row r="48" spans="1:6" x14ac:dyDescent="0.25">
      <c r="A48" s="20" t="s">
        <v>73</v>
      </c>
      <c r="B48" s="11">
        <v>10234</v>
      </c>
      <c r="C48" s="11">
        <v>525.1</v>
      </c>
      <c r="D48" s="12">
        <f t="shared" si="2"/>
        <v>5.13093609536838</v>
      </c>
      <c r="E48" s="11">
        <v>17836.599999999999</v>
      </c>
      <c r="F48" s="17">
        <f t="shared" si="3"/>
        <v>-17311.5</v>
      </c>
    </row>
    <row r="49" spans="1:6" ht="47.25" x14ac:dyDescent="0.25">
      <c r="A49" s="20" t="s">
        <v>74</v>
      </c>
      <c r="B49" s="11">
        <v>74046</v>
      </c>
      <c r="C49" s="11">
        <v>18931</v>
      </c>
      <c r="D49" s="12">
        <f t="shared" si="2"/>
        <v>25.566539718553333</v>
      </c>
      <c r="E49" s="11">
        <v>447.1</v>
      </c>
      <c r="F49" s="17">
        <f t="shared" si="3"/>
        <v>18483.900000000001</v>
      </c>
    </row>
    <row r="50" spans="1:6" ht="31.5" x14ac:dyDescent="0.25">
      <c r="A50" s="20" t="s">
        <v>31</v>
      </c>
      <c r="B50" s="11">
        <v>54522.1</v>
      </c>
      <c r="C50" s="11">
        <v>18656.099999999999</v>
      </c>
      <c r="D50" s="12">
        <f t="shared" si="2"/>
        <v>34.217500793256313</v>
      </c>
      <c r="E50" s="11">
        <v>10935.3</v>
      </c>
      <c r="F50" s="17">
        <f t="shared" si="3"/>
        <v>7720.7999999999993</v>
      </c>
    </row>
    <row r="51" spans="1:6" x14ac:dyDescent="0.25">
      <c r="A51" s="19" t="s">
        <v>32</v>
      </c>
      <c r="B51" s="12">
        <f>B53+B54+B55+B56+B57+B52</f>
        <v>724579.9</v>
      </c>
      <c r="C51" s="12">
        <f>C53+C54+C55+C56+C57+C52</f>
        <v>120669.8</v>
      </c>
      <c r="D51" s="12">
        <f t="shared" si="2"/>
        <v>16.653760337541794</v>
      </c>
      <c r="E51" s="12">
        <f>E53+E54+E55+E56+E57+E52</f>
        <v>103481.09999999999</v>
      </c>
      <c r="F51" s="17">
        <f t="shared" si="3"/>
        <v>17188.700000000012</v>
      </c>
    </row>
    <row r="52" spans="1:6" x14ac:dyDescent="0.25">
      <c r="A52" s="20" t="s">
        <v>33</v>
      </c>
      <c r="B52" s="11">
        <v>10331.6</v>
      </c>
      <c r="C52" s="11">
        <v>1805.1</v>
      </c>
      <c r="D52" s="12">
        <f t="shared" ref="D52" si="4">(C52/B52)*100</f>
        <v>17.47164040419683</v>
      </c>
      <c r="E52" s="11">
        <v>1218.9000000000001</v>
      </c>
      <c r="F52" s="17">
        <f t="shared" ref="F52" si="5">C52-E52</f>
        <v>586.19999999999982</v>
      </c>
    </row>
    <row r="53" spans="1:6" x14ac:dyDescent="0.25">
      <c r="A53" s="20" t="s">
        <v>86</v>
      </c>
      <c r="B53" s="11">
        <v>297.3</v>
      </c>
      <c r="C53" s="11">
        <v>0</v>
      </c>
      <c r="D53" s="12">
        <f t="shared" si="2"/>
        <v>0</v>
      </c>
      <c r="E53" s="13">
        <v>0</v>
      </c>
      <c r="F53" s="17">
        <f t="shared" si="3"/>
        <v>0</v>
      </c>
    </row>
    <row r="54" spans="1:6" x14ac:dyDescent="0.25">
      <c r="A54" s="20" t="s">
        <v>34</v>
      </c>
      <c r="B54" s="11">
        <v>1296.7</v>
      </c>
      <c r="C54" s="11">
        <v>259.3</v>
      </c>
      <c r="D54" s="12">
        <f t="shared" si="2"/>
        <v>19.996915246394696</v>
      </c>
      <c r="E54" s="11">
        <v>158.30000000000001</v>
      </c>
      <c r="F54" s="17">
        <f t="shared" si="3"/>
        <v>101</v>
      </c>
    </row>
    <row r="55" spans="1:6" x14ac:dyDescent="0.25">
      <c r="A55" s="20" t="s">
        <v>35</v>
      </c>
      <c r="B55" s="11">
        <v>621564.5</v>
      </c>
      <c r="C55" s="11">
        <v>115115.4</v>
      </c>
      <c r="D55" s="12">
        <f t="shared" si="2"/>
        <v>18.520266199244002</v>
      </c>
      <c r="E55" s="11">
        <v>99507.4</v>
      </c>
      <c r="F55" s="17">
        <f t="shared" si="3"/>
        <v>15608</v>
      </c>
    </row>
    <row r="56" spans="1:6" x14ac:dyDescent="0.25">
      <c r="A56" s="20" t="s">
        <v>36</v>
      </c>
      <c r="B56" s="11">
        <v>10609.8</v>
      </c>
      <c r="C56" s="11">
        <v>3247.5</v>
      </c>
      <c r="D56" s="12">
        <f t="shared" si="2"/>
        <v>30.608494033817795</v>
      </c>
      <c r="E56" s="11">
        <v>2065.4</v>
      </c>
      <c r="F56" s="17">
        <f t="shared" si="3"/>
        <v>1182.0999999999999</v>
      </c>
    </row>
    <row r="57" spans="1:6" ht="31.5" x14ac:dyDescent="0.25">
      <c r="A57" s="20" t="s">
        <v>37</v>
      </c>
      <c r="B57" s="11">
        <v>80480</v>
      </c>
      <c r="C57" s="11">
        <v>242.5</v>
      </c>
      <c r="D57" s="12">
        <f t="shared" si="2"/>
        <v>0.30131709741550694</v>
      </c>
      <c r="E57" s="11">
        <v>531.1</v>
      </c>
      <c r="F57" s="17">
        <f t="shared" si="3"/>
        <v>-288.60000000000002</v>
      </c>
    </row>
    <row r="58" spans="1:6" x14ac:dyDescent="0.25">
      <c r="A58" s="19" t="s">
        <v>38</v>
      </c>
      <c r="B58" s="12">
        <f>B59+B60+B61+B62+B63</f>
        <v>2776599.3</v>
      </c>
      <c r="C58" s="12">
        <f>C59+C60+C61+C62+C63</f>
        <v>278230.40000000002</v>
      </c>
      <c r="D58" s="12">
        <f t="shared" si="2"/>
        <v>10.020545636527389</v>
      </c>
      <c r="E58" s="12">
        <f>E59+E60+E61+E62+E63</f>
        <v>314631.7</v>
      </c>
      <c r="F58" s="17">
        <f t="shared" si="3"/>
        <v>-36401.299999999988</v>
      </c>
    </row>
    <row r="59" spans="1:6" x14ac:dyDescent="0.25">
      <c r="A59" s="20" t="s">
        <v>39</v>
      </c>
      <c r="B59" s="11">
        <v>779056.3</v>
      </c>
      <c r="C59" s="11">
        <v>49212.4</v>
      </c>
      <c r="D59" s="12">
        <f t="shared" si="2"/>
        <v>6.3169247203315084</v>
      </c>
      <c r="E59" s="11">
        <v>32791.9</v>
      </c>
      <c r="F59" s="17">
        <f t="shared" si="3"/>
        <v>16420.5</v>
      </c>
    </row>
    <row r="60" spans="1:6" x14ac:dyDescent="0.25">
      <c r="A60" s="20" t="s">
        <v>40</v>
      </c>
      <c r="B60" s="11">
        <v>50859.6</v>
      </c>
      <c r="C60" s="11">
        <v>488.4</v>
      </c>
      <c r="D60" s="12">
        <f t="shared" si="2"/>
        <v>0.96029068258499872</v>
      </c>
      <c r="E60" s="11">
        <v>3019.4</v>
      </c>
      <c r="F60" s="17">
        <f t="shared" si="3"/>
        <v>-2531</v>
      </c>
    </row>
    <row r="61" spans="1:6" x14ac:dyDescent="0.25">
      <c r="A61" s="20" t="s">
        <v>41</v>
      </c>
      <c r="B61" s="11">
        <v>1367204.6</v>
      </c>
      <c r="C61" s="11">
        <v>102222.8</v>
      </c>
      <c r="D61" s="12">
        <f t="shared" si="2"/>
        <v>7.4767741419243317</v>
      </c>
      <c r="E61" s="11">
        <v>138745.9</v>
      </c>
      <c r="F61" s="17">
        <f t="shared" si="3"/>
        <v>-36523.099999999991</v>
      </c>
    </row>
    <row r="62" spans="1:6" ht="31.5" x14ac:dyDescent="0.25">
      <c r="A62" s="20" t="s">
        <v>42</v>
      </c>
      <c r="B62" s="11">
        <v>0</v>
      </c>
      <c r="C62" s="11">
        <v>0</v>
      </c>
      <c r="D62" s="12">
        <v>0</v>
      </c>
      <c r="E62" s="11">
        <v>0</v>
      </c>
      <c r="F62" s="17">
        <f t="shared" si="3"/>
        <v>0</v>
      </c>
    </row>
    <row r="63" spans="1:6" ht="31.5" x14ac:dyDescent="0.25">
      <c r="A63" s="20" t="s">
        <v>43</v>
      </c>
      <c r="B63" s="11">
        <v>579478.80000000005</v>
      </c>
      <c r="C63" s="11">
        <v>126306.8</v>
      </c>
      <c r="D63" s="12">
        <f t="shared" si="2"/>
        <v>21.796621377693196</v>
      </c>
      <c r="E63" s="11">
        <v>140074.5</v>
      </c>
      <c r="F63" s="17">
        <f t="shared" si="3"/>
        <v>-13767.699999999997</v>
      </c>
    </row>
    <row r="64" spans="1:6" x14ac:dyDescent="0.25">
      <c r="A64" s="19" t="s">
        <v>44</v>
      </c>
      <c r="B64" s="12">
        <f>B65</f>
        <v>1064391.8999999999</v>
      </c>
      <c r="C64" s="12">
        <f>C65</f>
        <v>427867.7</v>
      </c>
      <c r="D64" s="12">
        <f t="shared" si="2"/>
        <v>40.198323568602881</v>
      </c>
      <c r="E64" s="12">
        <f>E65</f>
        <v>208417.8</v>
      </c>
      <c r="F64" s="17">
        <f t="shared" si="3"/>
        <v>219449.90000000002</v>
      </c>
    </row>
    <row r="65" spans="1:6" ht="31.5" x14ac:dyDescent="0.25">
      <c r="A65" s="20" t="s">
        <v>45</v>
      </c>
      <c r="B65" s="11">
        <v>1064391.8999999999</v>
      </c>
      <c r="C65" s="11">
        <v>427867.7</v>
      </c>
      <c r="D65" s="12">
        <f t="shared" si="2"/>
        <v>40.198323568602881</v>
      </c>
      <c r="E65" s="11">
        <v>208417.8</v>
      </c>
      <c r="F65" s="17">
        <f t="shared" si="3"/>
        <v>219449.90000000002</v>
      </c>
    </row>
    <row r="66" spans="1:6" x14ac:dyDescent="0.25">
      <c r="A66" s="19" t="s">
        <v>46</v>
      </c>
      <c r="B66" s="12">
        <f>B67+B68+B69+B70+B71+B72</f>
        <v>7182123.6000000006</v>
      </c>
      <c r="C66" s="12">
        <f>C67+C68+C69+C70+C71+C72</f>
        <v>1852495.6</v>
      </c>
      <c r="D66" s="12">
        <f t="shared" si="2"/>
        <v>25.793145637315401</v>
      </c>
      <c r="E66" s="12">
        <f>E67+E68+E69+E70+E71+E72</f>
        <v>1824677</v>
      </c>
      <c r="F66" s="17">
        <f t="shared" si="3"/>
        <v>27818.600000000093</v>
      </c>
    </row>
    <row r="67" spans="1:6" x14ac:dyDescent="0.25">
      <c r="A67" s="20" t="s">
        <v>47</v>
      </c>
      <c r="B67" s="11">
        <v>1506876.7</v>
      </c>
      <c r="C67" s="11">
        <v>495723.1</v>
      </c>
      <c r="D67" s="12">
        <f t="shared" si="2"/>
        <v>32.897389680257184</v>
      </c>
      <c r="E67" s="11">
        <v>593162.6</v>
      </c>
      <c r="F67" s="17">
        <f t="shared" si="3"/>
        <v>-97439.5</v>
      </c>
    </row>
    <row r="68" spans="1:6" x14ac:dyDescent="0.25">
      <c r="A68" s="20" t="s">
        <v>48</v>
      </c>
      <c r="B68" s="11">
        <v>5110159.2</v>
      </c>
      <c r="C68" s="11">
        <v>1222956.8</v>
      </c>
      <c r="D68" s="12">
        <f t="shared" si="2"/>
        <v>23.931872807406862</v>
      </c>
      <c r="E68" s="11">
        <v>1069714</v>
      </c>
      <c r="F68" s="17">
        <f t="shared" si="3"/>
        <v>153242.80000000005</v>
      </c>
    </row>
    <row r="69" spans="1:6" x14ac:dyDescent="0.25">
      <c r="A69" s="20" t="s">
        <v>49</v>
      </c>
      <c r="B69" s="11">
        <v>484009.2</v>
      </c>
      <c r="C69" s="11">
        <v>118008.8</v>
      </c>
      <c r="D69" s="12">
        <f t="shared" si="2"/>
        <v>24.381520020693824</v>
      </c>
      <c r="E69" s="11">
        <v>138377.70000000001</v>
      </c>
      <c r="F69" s="17">
        <f t="shared" si="3"/>
        <v>-20368.900000000009</v>
      </c>
    </row>
    <row r="70" spans="1:6" ht="31.5" x14ac:dyDescent="0.25">
      <c r="A70" s="20" t="s">
        <v>50</v>
      </c>
      <c r="B70" s="11">
        <v>22095</v>
      </c>
      <c r="C70" s="11">
        <v>6162.1</v>
      </c>
      <c r="D70" s="12">
        <f t="shared" si="2"/>
        <v>27.889115184430867</v>
      </c>
      <c r="E70" s="11">
        <v>5398.2</v>
      </c>
      <c r="F70" s="17">
        <f t="shared" si="3"/>
        <v>763.90000000000055</v>
      </c>
    </row>
    <row r="71" spans="1:6" x14ac:dyDescent="0.25">
      <c r="A71" s="20" t="s">
        <v>51</v>
      </c>
      <c r="B71" s="11">
        <v>4149.7</v>
      </c>
      <c r="C71" s="11">
        <v>1377.2</v>
      </c>
      <c r="D71" s="12">
        <f t="shared" si="2"/>
        <v>33.187941296961228</v>
      </c>
      <c r="E71" s="11">
        <v>10043.299999999999</v>
      </c>
      <c r="F71" s="17">
        <f t="shared" si="3"/>
        <v>-8666.0999999999985</v>
      </c>
    </row>
    <row r="72" spans="1:6" x14ac:dyDescent="0.25">
      <c r="A72" s="20" t="s">
        <v>52</v>
      </c>
      <c r="B72" s="11">
        <v>54833.8</v>
      </c>
      <c r="C72" s="11">
        <v>8267.6</v>
      </c>
      <c r="D72" s="12">
        <f t="shared" si="2"/>
        <v>15.077561649931246</v>
      </c>
      <c r="E72" s="11">
        <v>7981.2</v>
      </c>
      <c r="F72" s="17">
        <f t="shared" si="3"/>
        <v>286.40000000000055</v>
      </c>
    </row>
    <row r="73" spans="1:6" x14ac:dyDescent="0.25">
      <c r="A73" s="19" t="s">
        <v>53</v>
      </c>
      <c r="B73" s="12">
        <f>B74+B75</f>
        <v>476767.3</v>
      </c>
      <c r="C73" s="12">
        <f>C74+C75</f>
        <v>116178.2</v>
      </c>
      <c r="D73" s="12">
        <f t="shared" si="2"/>
        <v>24.367904426331251</v>
      </c>
      <c r="E73" s="12">
        <f>E74+E75</f>
        <v>134523.5</v>
      </c>
      <c r="F73" s="17">
        <f t="shared" si="3"/>
        <v>-18345.300000000003</v>
      </c>
    </row>
    <row r="74" spans="1:6" x14ac:dyDescent="0.25">
      <c r="A74" s="20" t="s">
        <v>54</v>
      </c>
      <c r="B74" s="11">
        <v>457381.7</v>
      </c>
      <c r="C74" s="11">
        <v>111416</v>
      </c>
      <c r="D74" s="12">
        <f t="shared" si="2"/>
        <v>24.359522910514347</v>
      </c>
      <c r="E74" s="11">
        <v>129754</v>
      </c>
      <c r="F74" s="17">
        <f t="shared" si="3"/>
        <v>-18338</v>
      </c>
    </row>
    <row r="75" spans="1:6" ht="31.5" x14ac:dyDescent="0.25">
      <c r="A75" s="20" t="s">
        <v>55</v>
      </c>
      <c r="B75" s="11">
        <v>19385.599999999999</v>
      </c>
      <c r="C75" s="11">
        <v>4762.2</v>
      </c>
      <c r="D75" s="12">
        <f t="shared" si="2"/>
        <v>24.565656982502475</v>
      </c>
      <c r="E75" s="11">
        <v>4769.5</v>
      </c>
      <c r="F75" s="17">
        <f t="shared" si="3"/>
        <v>-7.3000000000001819</v>
      </c>
    </row>
    <row r="76" spans="1:6" x14ac:dyDescent="0.25">
      <c r="A76" s="19" t="s">
        <v>56</v>
      </c>
      <c r="B76" s="12">
        <f>B77</f>
        <v>2700</v>
      </c>
      <c r="C76" s="12">
        <f>C77</f>
        <v>612</v>
      </c>
      <c r="D76" s="12">
        <f t="shared" si="2"/>
        <v>22.666666666666664</v>
      </c>
      <c r="E76" s="12">
        <f>E77</f>
        <v>468</v>
      </c>
      <c r="F76" s="17">
        <f t="shared" si="3"/>
        <v>144</v>
      </c>
    </row>
    <row r="77" spans="1:6" x14ac:dyDescent="0.25">
      <c r="A77" s="20" t="s">
        <v>57</v>
      </c>
      <c r="B77" s="11">
        <v>2700</v>
      </c>
      <c r="C77" s="11">
        <v>612</v>
      </c>
      <c r="D77" s="12">
        <f t="shared" si="2"/>
        <v>22.666666666666664</v>
      </c>
      <c r="E77" s="11">
        <v>468</v>
      </c>
      <c r="F77" s="17">
        <f t="shared" si="3"/>
        <v>144</v>
      </c>
    </row>
    <row r="78" spans="1:6" x14ac:dyDescent="0.25">
      <c r="A78" s="19" t="s">
        <v>58</v>
      </c>
      <c r="B78" s="12">
        <f>B79+B80+B81+B82</f>
        <v>262044.19999999998</v>
      </c>
      <c r="C78" s="12">
        <f>C79+C80+C81+C82</f>
        <v>66224.5</v>
      </c>
      <c r="D78" s="12">
        <f t="shared" si="2"/>
        <v>25.272263228875129</v>
      </c>
      <c r="E78" s="12">
        <f>E79+E80+E81+E82</f>
        <v>109999.50000000001</v>
      </c>
      <c r="F78" s="17">
        <f t="shared" si="3"/>
        <v>-43775.000000000015</v>
      </c>
    </row>
    <row r="79" spans="1:6" x14ac:dyDescent="0.25">
      <c r="A79" s="20" t="s">
        <v>59</v>
      </c>
      <c r="B79" s="11">
        <v>24195.4</v>
      </c>
      <c r="C79" s="11">
        <v>6887.9</v>
      </c>
      <c r="D79" s="12">
        <f t="shared" si="2"/>
        <v>28.467807930433054</v>
      </c>
      <c r="E79" s="11">
        <v>6887.6</v>
      </c>
      <c r="F79" s="17">
        <f t="shared" si="3"/>
        <v>0.2999999999992724</v>
      </c>
    </row>
    <row r="80" spans="1:6" x14ac:dyDescent="0.25">
      <c r="A80" s="20" t="s">
        <v>71</v>
      </c>
      <c r="B80" s="11">
        <v>2430</v>
      </c>
      <c r="C80" s="11">
        <v>0</v>
      </c>
      <c r="D80" s="12">
        <f t="shared" si="2"/>
        <v>0</v>
      </c>
      <c r="E80" s="11">
        <v>69074.100000000006</v>
      </c>
      <c r="F80" s="17">
        <f t="shared" si="3"/>
        <v>-69074.100000000006</v>
      </c>
    </row>
    <row r="81" spans="1:6" x14ac:dyDescent="0.25">
      <c r="A81" s="20" t="s">
        <v>60</v>
      </c>
      <c r="B81" s="11">
        <v>235418.8</v>
      </c>
      <c r="C81" s="11">
        <v>59336.6</v>
      </c>
      <c r="D81" s="12">
        <f t="shared" si="2"/>
        <v>25.204699029984013</v>
      </c>
      <c r="E81" s="11">
        <v>34037.800000000003</v>
      </c>
      <c r="F81" s="17">
        <f t="shared" si="3"/>
        <v>25298.799999999996</v>
      </c>
    </row>
    <row r="82" spans="1:6" x14ac:dyDescent="0.25">
      <c r="A82" s="20" t="s">
        <v>61</v>
      </c>
      <c r="B82" s="11">
        <v>0</v>
      </c>
      <c r="C82" s="11">
        <v>0</v>
      </c>
      <c r="D82" s="12">
        <v>0</v>
      </c>
      <c r="E82" s="11">
        <v>0</v>
      </c>
      <c r="F82" s="17">
        <f t="shared" si="3"/>
        <v>0</v>
      </c>
    </row>
    <row r="83" spans="1:6" x14ac:dyDescent="0.25">
      <c r="A83" s="19" t="s">
        <v>62</v>
      </c>
      <c r="B83" s="12">
        <f>B84+B85+B86</f>
        <v>1212234.1000000001</v>
      </c>
      <c r="C83" s="12">
        <f>C84+C85+C86</f>
        <v>112288.6</v>
      </c>
      <c r="D83" s="12">
        <f t="shared" si="2"/>
        <v>9.2629468186054158</v>
      </c>
      <c r="E83" s="12">
        <f>E84+E85+E86</f>
        <v>184100.59999999998</v>
      </c>
      <c r="F83" s="17">
        <f t="shared" si="3"/>
        <v>-71811.999999999971</v>
      </c>
    </row>
    <row r="84" spans="1:6" x14ac:dyDescent="0.25">
      <c r="A84" s="20" t="s">
        <v>63</v>
      </c>
      <c r="B84" s="11">
        <v>226780</v>
      </c>
      <c r="C84" s="11">
        <v>52647.9</v>
      </c>
      <c r="D84" s="12">
        <f t="shared" si="2"/>
        <v>23.215407002381163</v>
      </c>
      <c r="E84" s="11">
        <v>71353.5</v>
      </c>
      <c r="F84" s="17">
        <f t="shared" si="3"/>
        <v>-18705.599999999999</v>
      </c>
    </row>
    <row r="85" spans="1:6" x14ac:dyDescent="0.25">
      <c r="A85" s="20" t="s">
        <v>64</v>
      </c>
      <c r="B85" s="11">
        <v>745034.6</v>
      </c>
      <c r="C85" s="11">
        <v>389.8</v>
      </c>
      <c r="D85" s="12">
        <f t="shared" si="2"/>
        <v>5.2319717768812356E-2</v>
      </c>
      <c r="E85" s="11">
        <v>44354.400000000001</v>
      </c>
      <c r="F85" s="17">
        <f t="shared" si="3"/>
        <v>-43964.6</v>
      </c>
    </row>
    <row r="86" spans="1:6" x14ac:dyDescent="0.25">
      <c r="A86" s="20" t="s">
        <v>65</v>
      </c>
      <c r="B86" s="11">
        <v>240419.5</v>
      </c>
      <c r="C86" s="11">
        <v>59250.9</v>
      </c>
      <c r="D86" s="12">
        <f t="shared" si="2"/>
        <v>24.644797946921944</v>
      </c>
      <c r="E86" s="11">
        <v>68392.7</v>
      </c>
      <c r="F86" s="17">
        <f t="shared" si="3"/>
        <v>-9141.7999999999956</v>
      </c>
    </row>
    <row r="87" spans="1:6" x14ac:dyDescent="0.25">
      <c r="A87" s="19" t="s">
        <v>66</v>
      </c>
      <c r="B87" s="12">
        <f>B88+B89+B90</f>
        <v>38437.699999999997</v>
      </c>
      <c r="C87" s="12">
        <f>C88+C89+C90</f>
        <v>6828.7</v>
      </c>
      <c r="D87" s="12">
        <f t="shared" si="2"/>
        <v>17.765631138179444</v>
      </c>
      <c r="E87" s="12">
        <f>E88+E89+E90</f>
        <v>11799.8</v>
      </c>
      <c r="F87" s="17">
        <f t="shared" si="3"/>
        <v>-4971.0999999999995</v>
      </c>
    </row>
    <row r="88" spans="1:6" x14ac:dyDescent="0.25">
      <c r="A88" s="20" t="s">
        <v>67</v>
      </c>
      <c r="B88" s="11">
        <v>24820.7</v>
      </c>
      <c r="C88" s="11">
        <v>5496.9</v>
      </c>
      <c r="D88" s="12">
        <f t="shared" si="2"/>
        <v>22.146434226270813</v>
      </c>
      <c r="E88" s="11">
        <v>8333.2999999999993</v>
      </c>
      <c r="F88" s="17">
        <f t="shared" si="3"/>
        <v>-2836.3999999999996</v>
      </c>
    </row>
    <row r="89" spans="1:6" x14ac:dyDescent="0.25">
      <c r="A89" s="20" t="s">
        <v>68</v>
      </c>
      <c r="B89" s="11">
        <v>0</v>
      </c>
      <c r="C89" s="11">
        <v>0</v>
      </c>
      <c r="D89" s="12">
        <v>0</v>
      </c>
      <c r="E89" s="11">
        <v>0</v>
      </c>
      <c r="F89" s="17">
        <f t="shared" si="3"/>
        <v>0</v>
      </c>
    </row>
    <row r="90" spans="1:6" ht="31.5" x14ac:dyDescent="0.25">
      <c r="A90" s="20" t="s">
        <v>72</v>
      </c>
      <c r="B90" s="11">
        <v>13617</v>
      </c>
      <c r="C90" s="11">
        <v>1331.8</v>
      </c>
      <c r="D90" s="12">
        <f t="shared" si="2"/>
        <v>9.7804215319086438</v>
      </c>
      <c r="E90" s="11">
        <v>3466.5</v>
      </c>
      <c r="F90" s="17">
        <f t="shared" si="3"/>
        <v>-2134.6999999999998</v>
      </c>
    </row>
    <row r="91" spans="1:6" x14ac:dyDescent="0.25">
      <c r="A91" s="19" t="s">
        <v>69</v>
      </c>
      <c r="B91" s="12">
        <f>B92</f>
        <v>29224.6</v>
      </c>
      <c r="C91" s="12">
        <f>C92</f>
        <v>3090.4</v>
      </c>
      <c r="D91" s="12">
        <f t="shared" si="2"/>
        <v>10.574652860945916</v>
      </c>
      <c r="E91" s="12">
        <f>E92</f>
        <v>3090.4</v>
      </c>
      <c r="F91" s="17">
        <f t="shared" si="3"/>
        <v>0</v>
      </c>
    </row>
    <row r="92" spans="1:6" ht="31.5" x14ac:dyDescent="0.25">
      <c r="A92" s="20" t="s">
        <v>70</v>
      </c>
      <c r="B92" s="11">
        <v>29224.6</v>
      </c>
      <c r="C92" s="11">
        <v>3090.4</v>
      </c>
      <c r="D92" s="12">
        <f t="shared" si="2"/>
        <v>10.574652860945916</v>
      </c>
      <c r="E92" s="11">
        <v>3090.4</v>
      </c>
      <c r="F92" s="17">
        <f t="shared" si="3"/>
        <v>0</v>
      </c>
    </row>
    <row r="93" spans="1:6" ht="21" thickBot="1" x14ac:dyDescent="0.3">
      <c r="A93" s="22" t="s">
        <v>1</v>
      </c>
      <c r="B93" s="14">
        <f>B36+B44+B47+B51+B58+B64+B66+B73+B76+B78+B83+B87+B91</f>
        <v>14836774.399999999</v>
      </c>
      <c r="C93" s="14">
        <f>C91+C87+C83+C78+C76+C73+C66+C64+C58+C51+C47+C36</f>
        <v>3258715.5</v>
      </c>
      <c r="D93" s="14">
        <f t="shared" si="2"/>
        <v>21.963773338765606</v>
      </c>
      <c r="E93" s="14">
        <f>E91+E87+E83+E78+E76+E73+E66+E64+E58+E51+E47+E36</f>
        <v>3188378.5</v>
      </c>
      <c r="F93" s="18">
        <f>C93-E93</f>
        <v>70337</v>
      </c>
    </row>
  </sheetData>
  <mergeCells count="14">
    <mergeCell ref="A1:F1"/>
    <mergeCell ref="A2:A3"/>
    <mergeCell ref="B2:B3"/>
    <mergeCell ref="C2:C3"/>
    <mergeCell ref="D2:D3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2023-05-10T09:17:40Z</cp:lastPrinted>
  <dcterms:created xsi:type="dcterms:W3CDTF">2020-06-10T13:32:47Z</dcterms:created>
  <dcterms:modified xsi:type="dcterms:W3CDTF">2023-05-10T09:17:49Z</dcterms:modified>
</cp:coreProperties>
</file>